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600産業・地域振興支援部\0300産業振興課\課外秘\03_経営相談担当\3_補助金\14_創業・スタートアップ支援事業補助金\01_要綱・HP掲載用データ\★HP掲載用データ（捨印アリ）\R7\交付申請\"/>
    </mc:Choice>
  </mc:AlternateContent>
  <xr:revisionPtr revIDLastSave="0" documentId="13_ncr:1_{11CD27A8-DC34-4263-8022-0EDEC3F1D882}" xr6:coauthVersionLast="36" xr6:coauthVersionMax="36" xr10:uidLastSave="{00000000-0000-0000-0000-000000000000}"/>
  <bookViews>
    <workbookView xWindow="0" yWindow="0" windowWidth="23040" windowHeight="9048" xr2:uid="{C39AA6DB-B73B-4958-A165-1C03006727CE}"/>
  </bookViews>
  <sheets>
    <sheet name="4号様式" sheetId="5" r:id="rId1"/>
    <sheet name="記入例" sheetId="4" r:id="rId2"/>
  </sheets>
  <definedNames>
    <definedName name="_xlnm.Print_Area" localSheetId="0">'4号様式'!$A$1:$N$46</definedName>
    <definedName name="_xlnm.Print_Area" localSheetId="1">記入例!$A$1:$N$49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5" l="1"/>
  <c r="C7" i="5"/>
  <c r="J39" i="5"/>
  <c r="I41" i="5" l="1"/>
  <c r="H41" i="5"/>
  <c r="J38" i="5"/>
  <c r="J37" i="5"/>
  <c r="J40" i="5" s="1"/>
  <c r="J34" i="5"/>
  <c r="J33" i="5"/>
  <c r="J35" i="5" s="1"/>
  <c r="J32" i="5"/>
  <c r="J29" i="5"/>
  <c r="J28" i="5"/>
  <c r="J27" i="5"/>
  <c r="J26" i="5"/>
  <c r="J25" i="5"/>
  <c r="J30" i="5" s="1"/>
  <c r="J22" i="5"/>
  <c r="J21" i="5"/>
  <c r="J20" i="5"/>
  <c r="J23" i="5" s="1"/>
  <c r="J17" i="5"/>
  <c r="J16" i="5"/>
  <c r="J15" i="5"/>
  <c r="J18" i="5" s="1"/>
  <c r="J16" i="4"/>
  <c r="J41" i="5" l="1"/>
  <c r="C6" i="5" s="1"/>
  <c r="H41" i="4"/>
  <c r="J22" i="4" l="1"/>
  <c r="J21" i="4"/>
  <c r="I41" i="4"/>
  <c r="C9" i="4"/>
  <c r="J39" i="4"/>
  <c r="J38" i="4"/>
  <c r="J37" i="4"/>
  <c r="J40" i="4" s="1"/>
  <c r="J34" i="4"/>
  <c r="J33" i="4"/>
  <c r="J32" i="4"/>
  <c r="J29" i="4"/>
  <c r="J28" i="4"/>
  <c r="J27" i="4"/>
  <c r="J26" i="4"/>
  <c r="J25" i="4"/>
  <c r="J20" i="4"/>
  <c r="J17" i="4"/>
  <c r="J15" i="4"/>
  <c r="J35" i="4" l="1"/>
  <c r="J30" i="4"/>
  <c r="J23" i="4"/>
  <c r="J18" i="4"/>
  <c r="J41" i="4" l="1"/>
  <c r="C7" i="4" s="1"/>
  <c r="C6" i="4" s="1"/>
</calcChain>
</file>

<file path=xl/sharedStrings.xml><?xml version="1.0" encoding="utf-8"?>
<sst xmlns="http://schemas.openxmlformats.org/spreadsheetml/2006/main" count="127" uniqueCount="55">
  <si>
    <t>第４号様式（第６条関係）　</t>
    <phoneticPr fontId="2"/>
  </si>
  <si>
    <t>収支計画書</t>
  </si>
  <si>
    <t>収入の部</t>
  </si>
  <si>
    <t>科目</t>
  </si>
  <si>
    <t>金額（円）</t>
  </si>
  <si>
    <t>自己資金</t>
  </si>
  <si>
    <t>区補助金</t>
  </si>
  <si>
    <t>合　　計</t>
  </si>
  <si>
    <t>支出の部</t>
  </si>
  <si>
    <t>経費名称</t>
  </si>
  <si>
    <t>時期（予定）</t>
  </si>
  <si>
    <t>単価×数量</t>
  </si>
  <si>
    <t>総事業費</t>
  </si>
  <si>
    <t>補助対象経費（A)</t>
    <phoneticPr fontId="2"/>
  </si>
  <si>
    <t>（税込）</t>
  </si>
  <si>
    <t>（税抜）</t>
    <phoneticPr fontId="2"/>
  </si>
  <si>
    <t>（A)×2/3</t>
    <phoneticPr fontId="2"/>
  </si>
  <si>
    <t>×</t>
  </si>
  <si>
    <t>合計(円)</t>
  </si>
  <si>
    <t>※収入の合計及び支出の合計（太枠部分）は一致させてください。</t>
  </si>
  <si>
    <t>※消費税は対象外経費となります。</t>
  </si>
  <si>
    <t>※枠が足りない場合は、別紙に記載してください。</t>
  </si>
  <si>
    <t>(4)小計</t>
    <rPh sb="3" eb="5">
      <t>ショウケイ</t>
    </rPh>
    <phoneticPr fontId="2"/>
  </si>
  <si>
    <t>(3)小計</t>
    <rPh sb="3" eb="5">
      <t>ショウケイ</t>
    </rPh>
    <phoneticPr fontId="2"/>
  </si>
  <si>
    <t>(2)小計</t>
    <rPh sb="3" eb="5">
      <t>ショウケイ</t>
    </rPh>
    <phoneticPr fontId="2"/>
  </si>
  <si>
    <t>(1-1)小計</t>
    <rPh sb="5" eb="7">
      <t>ショウケイ</t>
    </rPh>
    <phoneticPr fontId="2"/>
  </si>
  <si>
    <t>(1-2)小計</t>
    <rPh sb="5" eb="7">
      <t>ショウケイ</t>
    </rPh>
    <phoneticPr fontId="2"/>
  </si>
  <si>
    <t>チラシ印刷費</t>
    <rPh sb="3" eb="5">
      <t>インサツ</t>
    </rPh>
    <rPh sb="5" eb="6">
      <t>ヒ</t>
    </rPh>
    <phoneticPr fontId="2"/>
  </si>
  <si>
    <t>※区補助金は審査により変更する場合がある為、あくまでも概算です。</t>
    <rPh sb="1" eb="5">
      <t>クホジョキン</t>
    </rPh>
    <rPh sb="6" eb="8">
      <t>シンサ</t>
    </rPh>
    <rPh sb="11" eb="13">
      <t>ヘンコウ</t>
    </rPh>
    <rPh sb="15" eb="17">
      <t>バアイ</t>
    </rPh>
    <rPh sb="20" eb="21">
      <t>タメ</t>
    </rPh>
    <rPh sb="27" eb="29">
      <t>ガイサン</t>
    </rPh>
    <phoneticPr fontId="2"/>
  </si>
  <si>
    <r>
      <t>(1-1)店舗等賃料</t>
    </r>
    <r>
      <rPr>
        <sz val="10.5"/>
        <rFont val="BIZ UD明朝 Medium"/>
        <family val="1"/>
        <charset val="128"/>
      </rPr>
      <t>（店舗、事務所賃料　補助上限額：300,000円）</t>
    </r>
    <rPh sb="20" eb="22">
      <t>ホジョ</t>
    </rPh>
    <rPh sb="24" eb="25">
      <t>ガク</t>
    </rPh>
    <phoneticPr fontId="2"/>
  </si>
  <si>
    <r>
      <t>(2)設備費</t>
    </r>
    <r>
      <rPr>
        <sz val="12"/>
        <rFont val="BIZ UD明朝 Medium"/>
        <family val="1"/>
        <charset val="128"/>
      </rPr>
      <t>（補助上限額：600,000円）</t>
    </r>
    <rPh sb="7" eb="9">
      <t>ホジョ</t>
    </rPh>
    <rPh sb="11" eb="12">
      <t>ガク</t>
    </rPh>
    <phoneticPr fontId="2"/>
  </si>
  <si>
    <t>(3)広報費（補助上限額：400,000円）</t>
    <rPh sb="7" eb="9">
      <t>ホジョ</t>
    </rPh>
    <rPh sb="11" eb="12">
      <t>ガク</t>
    </rPh>
    <phoneticPr fontId="2"/>
  </si>
  <si>
    <t>(4)ホームページ作成費（補助上限額：300,000円）　</t>
    <rPh sb="13" eb="15">
      <t>ホジョ</t>
    </rPh>
    <rPh sb="17" eb="18">
      <t>ガク</t>
    </rPh>
    <phoneticPr fontId="2"/>
  </si>
  <si>
    <r>
      <t>(1-2)コワーキングスペース等利用料</t>
    </r>
    <r>
      <rPr>
        <sz val="10.5"/>
        <rFont val="BIZ UD明朝 Medium"/>
        <family val="1"/>
        <charset val="128"/>
      </rPr>
      <t>（利用料　補助上限額：46,800円）</t>
    </r>
    <rPh sb="15" eb="16">
      <t>トウ</t>
    </rPh>
    <rPh sb="16" eb="19">
      <t>リヨウリョウ</t>
    </rPh>
    <rPh sb="20" eb="23">
      <t>リヨウリョウ</t>
    </rPh>
    <rPh sb="24" eb="26">
      <t>ホジョ</t>
    </rPh>
    <rPh sb="28" eb="29">
      <t>ガク</t>
    </rPh>
    <phoneticPr fontId="2"/>
  </si>
  <si>
    <t>-</t>
    <phoneticPr fontId="2"/>
  </si>
  <si>
    <t>賃料</t>
    <rPh sb="0" eb="2">
      <t>チンリョウ</t>
    </rPh>
    <phoneticPr fontId="2"/>
  </si>
  <si>
    <t>利用料</t>
    <rPh sb="0" eb="3">
      <t>リヨウリョウ</t>
    </rPh>
    <phoneticPr fontId="2"/>
  </si>
  <si>
    <t>店舗内装工事費</t>
    <phoneticPr fontId="2"/>
  </si>
  <si>
    <t>業務用冷蔵庫購入費</t>
    <rPh sb="0" eb="3">
      <t>ギョウムヨウ</t>
    </rPh>
    <rPh sb="3" eb="6">
      <t>レイゾウコ</t>
    </rPh>
    <rPh sb="6" eb="9">
      <t>コウニュウヒ</t>
    </rPh>
    <phoneticPr fontId="2"/>
  </si>
  <si>
    <t>WEB広告費</t>
    <rPh sb="3" eb="5">
      <t>コウコク</t>
    </rPh>
    <rPh sb="5" eb="6">
      <t>ヒ</t>
    </rPh>
    <phoneticPr fontId="2"/>
  </si>
  <si>
    <t>令和７年５月分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</si>
  <si>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令和７年６月分</t>
    <rPh sb="0" eb="2">
      <t>レイワ</t>
    </rPh>
    <rPh sb="3" eb="4">
      <t>ネン</t>
    </rPh>
    <rPh sb="5" eb="6">
      <t>ゲツ</t>
    </rPh>
    <rPh sb="6" eb="7">
      <t>ブン</t>
    </rPh>
    <phoneticPr fontId="2"/>
  </si>
  <si>
    <t>令和７年７月分</t>
    <rPh sb="0" eb="2">
      <t>レイワ</t>
    </rPh>
    <rPh sb="3" eb="4">
      <t>ネン</t>
    </rPh>
    <rPh sb="5" eb="6">
      <t>ゲツ</t>
    </rPh>
    <rPh sb="6" eb="7">
      <t>ブン</t>
    </rPh>
    <phoneticPr fontId="2"/>
  </si>
  <si>
    <t>30円×5,000枚</t>
    <phoneticPr fontId="2"/>
  </si>
  <si>
    <t>150,000円×3月</t>
    <phoneticPr fontId="2"/>
  </si>
  <si>
    <t>令和7年6月～8月</t>
    <phoneticPr fontId="2"/>
  </si>
  <si>
    <t>令和7年6月</t>
    <rPh sb="0" eb="2">
      <t>レイワ</t>
    </rPh>
    <rPh sb="3" eb="4">
      <t>ネン</t>
    </rPh>
    <rPh sb="5" eb="6">
      <t>ガツ</t>
    </rPh>
    <phoneticPr fontId="2"/>
  </si>
  <si>
    <t>令和7年9月</t>
    <rPh sb="0" eb="2">
      <t>レイワ</t>
    </rPh>
    <rPh sb="3" eb="4">
      <t>ネン</t>
    </rPh>
    <rPh sb="5" eb="6">
      <t>ガツ</t>
    </rPh>
    <phoneticPr fontId="2"/>
  </si>
  <si>
    <t>別紙見積書のとおり</t>
    <rPh sb="0" eb="2">
      <t>ベッシ</t>
    </rPh>
    <rPh sb="2" eb="5">
      <t>ミツモリショ</t>
    </rPh>
    <phoneticPr fontId="2"/>
  </si>
  <si>
    <t>300,000円×１式</t>
    <rPh sb="7" eb="8">
      <t>エン</t>
    </rPh>
    <rPh sb="10" eb="11">
      <t>シキ</t>
    </rPh>
    <phoneticPr fontId="2"/>
  </si>
  <si>
    <t>新規HP作成費</t>
    <rPh sb="0" eb="2">
      <t>シンキ</t>
    </rPh>
    <rPh sb="4" eb="6">
      <t>サクセイ</t>
    </rPh>
    <rPh sb="6" eb="7">
      <t>ヒ</t>
    </rPh>
    <phoneticPr fontId="2"/>
  </si>
  <si>
    <t>令和7年7月</t>
    <phoneticPr fontId="2"/>
  </si>
  <si>
    <t>令和8年2月</t>
    <phoneticPr fontId="2"/>
  </si>
  <si>
    <t>補助申請額（B）</t>
    <rPh sb="0" eb="2">
      <t>ホジョ</t>
    </rPh>
    <rPh sb="2" eb="5">
      <t>シンセイガク</t>
    </rPh>
    <phoneticPr fontId="2"/>
  </si>
  <si>
    <t>※補助申請額（B）の合計額（千円未満切捨）</t>
    <rPh sb="1" eb="3">
      <t>ホジョ</t>
    </rPh>
    <rPh sb="3" eb="6">
      <t>シンセイガク</t>
    </rPh>
    <rPh sb="10" eb="12">
      <t>ゴウケイ</t>
    </rPh>
    <rPh sb="12" eb="13">
      <t>ガク</t>
    </rPh>
    <rPh sb="14" eb="16">
      <t>センエン</t>
    </rPh>
    <rPh sb="16" eb="18">
      <t>ミマン</t>
    </rPh>
    <rPh sb="18" eb="20">
      <t>キリス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</si>
</sst>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 x14ac:knownFonts="1">
    <font>
      <sz val="11"/>
      <name val="ＭＳ Ｐゴシック"/>
      <family val="3"/>
      <charset val="128"/>
    </font>
    <font>
      <sz val="11"/>
      <name val="BIZ UD明朝 Medium"/>
      <family val="1"/>
      <charset val="128"/>
    </font>
    <font>
      <sz val="6"/>
      <name val="ＭＳ Ｐゴシック"/>
      <family val="3"/>
      <charset val="128"/>
    </font>
    <font>
      <sz val="14"/>
      <color rgb="FF000000"/>
      <name val="BIZ UD明朝 Medium"/>
      <family val="1"/>
      <charset val="128"/>
    </font>
    <font>
      <sz val="12"/>
      <color rgb="FF000000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2"/>
      <name val="BIZ UD明朝 Medium"/>
      <family val="1"/>
      <charset val="128"/>
    </font>
    <font>
      <sz val="9"/>
      <name val="BIZ UD明朝 Medium"/>
      <family val="1"/>
      <charset val="128"/>
    </font>
    <font>
      <sz val="11"/>
      <color rgb="FF000000"/>
      <name val="BIZ UD明朝 Medium"/>
      <family val="1"/>
      <charset val="128"/>
    </font>
    <font>
      <sz val="10"/>
      <color rgb="FF000000"/>
      <name val="BIZ UD明朝 Medium"/>
      <family val="1"/>
      <charset val="128"/>
    </font>
    <font>
      <b/>
      <sz val="12"/>
      <color rgb="FF000000"/>
      <name val="BIZ UD明朝 Medium"/>
      <family val="1"/>
      <charset val="128"/>
    </font>
    <font>
      <sz val="10.5"/>
      <color rgb="FF000000"/>
      <name val="BIZ UD明朝 Medium"/>
      <family val="1"/>
      <charset val="128"/>
    </font>
    <font>
      <b/>
      <sz val="10.5"/>
      <color rgb="FF000000"/>
      <name val="BIZ UD明朝 Medium"/>
      <family val="1"/>
      <charset val="128"/>
    </font>
    <font>
      <sz val="10.5"/>
      <name val="BIZ UD明朝 Medium"/>
      <family val="1"/>
      <charset val="128"/>
    </font>
    <font>
      <b/>
      <sz val="14"/>
      <color rgb="FF000000"/>
      <name val="BIZ UD明朝 Medium"/>
      <family val="1"/>
      <charset val="128"/>
    </font>
    <font>
      <sz val="11"/>
      <name val="ＭＳ Ｐゴシック"/>
      <family val="3"/>
      <charset val="128"/>
    </font>
    <font>
      <sz val="9"/>
      <color rgb="FFFF0000"/>
      <name val="BIZ UD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8" fillId="5" borderId="1" xfId="0" applyFont="1" applyFill="1" applyBorder="1" applyAlignment="1" applyProtection="1">
      <alignment horizontal="left" vertical="center" shrinkToFit="1"/>
    </xf>
    <xf numFmtId="0" fontId="1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shrinkToFit="1"/>
    </xf>
    <xf numFmtId="0" fontId="12" fillId="0" borderId="3" xfId="0" applyFont="1" applyBorder="1" applyAlignment="1" applyProtection="1">
      <alignment horizontal="center" vertical="center" shrinkToFit="1"/>
    </xf>
    <xf numFmtId="0" fontId="4" fillId="4" borderId="4" xfId="0" applyFont="1" applyFill="1" applyBorder="1" applyAlignment="1" applyProtection="1">
      <alignment horizontal="left" vertical="center"/>
    </xf>
    <xf numFmtId="0" fontId="4" fillId="4" borderId="11" xfId="0" applyFont="1" applyFill="1" applyBorder="1" applyAlignment="1" applyProtection="1">
      <alignment vertical="center" wrapText="1"/>
    </xf>
    <xf numFmtId="0" fontId="4" fillId="4" borderId="5" xfId="0" applyFont="1" applyFill="1" applyBorder="1" applyAlignment="1" applyProtection="1">
      <alignment vertical="center" wrapText="1"/>
    </xf>
    <xf numFmtId="0" fontId="8" fillId="5" borderId="1" xfId="0" applyFont="1" applyFill="1" applyBorder="1" applyAlignment="1" applyProtection="1">
      <alignment horizontal="center" vertical="center" shrinkToFit="1"/>
    </xf>
    <xf numFmtId="3" fontId="4" fillId="0" borderId="1" xfId="0" applyNumberFormat="1" applyFont="1" applyBorder="1" applyAlignment="1" applyProtection="1">
      <alignment horizontal="right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11" xfId="0" applyFont="1" applyFill="1" applyBorder="1" applyAlignment="1" applyProtection="1">
      <alignment horizontal="center" vertical="center" shrinkToFit="1"/>
    </xf>
    <xf numFmtId="3" fontId="4" fillId="6" borderId="11" xfId="0" applyNumberFormat="1" applyFont="1" applyFill="1" applyBorder="1" applyAlignment="1" applyProtection="1">
      <alignment horizontal="right" vertical="center" shrinkToFit="1"/>
    </xf>
    <xf numFmtId="3" fontId="4" fillId="6" borderId="5" xfId="0" applyNumberFormat="1" applyFont="1" applyFill="1" applyBorder="1" applyAlignment="1" applyProtection="1">
      <alignment horizontal="right" vertical="center" shrinkToFit="1"/>
    </xf>
    <xf numFmtId="3" fontId="10" fillId="0" borderId="1" xfId="0" applyNumberFormat="1" applyFont="1" applyBorder="1" applyAlignment="1" applyProtection="1">
      <alignment horizontal="right" vertical="center" shrinkToFit="1"/>
    </xf>
    <xf numFmtId="0" fontId="4" fillId="4" borderId="4" xfId="0" applyFont="1" applyFill="1" applyBorder="1" applyAlignment="1" applyProtection="1">
      <alignment vertical="center"/>
    </xf>
    <xf numFmtId="0" fontId="4" fillId="4" borderId="11" xfId="0" applyFont="1" applyFill="1" applyBorder="1" applyAlignment="1" applyProtection="1">
      <alignment vertical="center"/>
    </xf>
    <xf numFmtId="0" fontId="4" fillId="4" borderId="5" xfId="0" applyFont="1" applyFill="1" applyBorder="1" applyAlignment="1" applyProtection="1">
      <alignment vertical="center"/>
    </xf>
    <xf numFmtId="176" fontId="8" fillId="5" borderId="1" xfId="0" applyNumberFormat="1" applyFont="1" applyFill="1" applyBorder="1" applyAlignment="1" applyProtection="1">
      <alignment horizontal="right" vertical="center" shrinkToFit="1"/>
    </xf>
    <xf numFmtId="0" fontId="4" fillId="6" borderId="5" xfId="0" applyFont="1" applyFill="1" applyBorder="1" applyAlignment="1" applyProtection="1">
      <alignment horizontal="center" vertical="center" shrinkToFit="1"/>
    </xf>
    <xf numFmtId="3" fontId="4" fillId="3" borderId="1" xfId="0" applyNumberFormat="1" applyFont="1" applyFill="1" applyBorder="1" applyAlignment="1" applyProtection="1">
      <alignment horizontal="right" vertical="center" shrinkToFit="1"/>
    </xf>
    <xf numFmtId="3" fontId="4" fillId="0" borderId="4" xfId="0" applyNumberFormat="1" applyFont="1" applyBorder="1" applyAlignment="1" applyProtection="1">
      <alignment horizontal="right" vertical="center" shrinkToFit="1"/>
    </xf>
    <xf numFmtId="3" fontId="14" fillId="2" borderId="8" xfId="0" applyNumberFormat="1" applyFont="1" applyFill="1" applyBorder="1" applyAlignment="1" applyProtection="1">
      <alignment horizontal="right" vertical="center" shrinkToFit="1"/>
    </xf>
    <xf numFmtId="0" fontId="4" fillId="0" borderId="0" xfId="0" applyFont="1" applyAlignment="1" applyProtection="1">
      <alignment horizontal="justify" vertical="center"/>
    </xf>
    <xf numFmtId="0" fontId="1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right" vertical="center" shrinkToFit="1"/>
    </xf>
    <xf numFmtId="38" fontId="8" fillId="5" borderId="1" xfId="1" applyFont="1" applyFill="1" applyBorder="1" applyAlignment="1" applyProtection="1">
      <alignment horizontal="right" vertical="center" shrinkToFit="1"/>
    </xf>
    <xf numFmtId="0" fontId="8" fillId="0" borderId="1" xfId="0" applyFont="1" applyFill="1" applyBorder="1" applyAlignment="1" applyProtection="1">
      <alignment horizontal="left" vertical="center" shrinkToFit="1"/>
    </xf>
    <xf numFmtId="0" fontId="3" fillId="0" borderId="0" xfId="0" applyFont="1" applyAlignment="1" applyProtection="1">
      <alignment horizontal="center" vertical="center"/>
    </xf>
    <xf numFmtId="3" fontId="10" fillId="0" borderId="2" xfId="0" applyNumberFormat="1" applyFont="1" applyBorder="1" applyAlignment="1" applyProtection="1">
      <alignment horizontal="right" vertical="center" shrinkToFit="1"/>
    </xf>
    <xf numFmtId="3" fontId="14" fillId="2" borderId="1" xfId="0" applyNumberFormat="1" applyFont="1" applyFill="1" applyBorder="1" applyAlignment="1" applyProtection="1">
      <alignment horizontal="right"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3" fontId="5" fillId="0" borderId="1" xfId="0" applyNumberFormat="1" applyFont="1" applyBorder="1" applyAlignment="1" applyProtection="1">
      <alignment vertical="center" wrapText="1"/>
    </xf>
    <xf numFmtId="0" fontId="5" fillId="6" borderId="6" xfId="0" applyFont="1" applyFill="1" applyBorder="1" applyAlignment="1" applyProtection="1">
      <alignment horizontal="left" vertical="center" wrapText="1"/>
    </xf>
    <xf numFmtId="0" fontId="5" fillId="6" borderId="9" xfId="0" applyFont="1" applyFill="1" applyBorder="1" applyAlignment="1" applyProtection="1">
      <alignment horizontal="left" vertical="center" wrapText="1"/>
    </xf>
    <xf numFmtId="3" fontId="6" fillId="2" borderId="1" xfId="0" applyNumberFormat="1" applyFont="1" applyFill="1" applyBorder="1" applyAlignment="1" applyProtection="1">
      <alignment vertical="center" wrapText="1"/>
    </xf>
    <xf numFmtId="0" fontId="16" fillId="6" borderId="7" xfId="0" applyFont="1" applyFill="1" applyBorder="1" applyAlignment="1" applyProtection="1">
      <alignment horizontal="left" vertical="top" shrinkToFit="1"/>
    </xf>
    <xf numFmtId="0" fontId="7" fillId="6" borderId="10" xfId="0" applyFont="1" applyFill="1" applyBorder="1" applyAlignment="1" applyProtection="1">
      <alignment horizontal="left" vertical="top" shrinkToFit="1"/>
    </xf>
    <xf numFmtId="3" fontId="5" fillId="3" borderId="1" xfId="0" applyNumberFormat="1" applyFont="1" applyFill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shrinkToFit="1"/>
    </xf>
    <xf numFmtId="0" fontId="1" fillId="0" borderId="1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 shrinkToFit="1"/>
    </xf>
    <xf numFmtId="0" fontId="9" fillId="5" borderId="4" xfId="0" applyFont="1" applyFill="1" applyBorder="1" applyAlignment="1" applyProtection="1">
      <alignment horizontal="center" vertical="center" shrinkToFit="1"/>
    </xf>
    <xf numFmtId="0" fontId="9" fillId="5" borderId="11" xfId="0" applyFont="1" applyFill="1" applyBorder="1" applyAlignment="1" applyProtection="1">
      <alignment horizontal="center" vertical="center" shrinkToFit="1"/>
    </xf>
    <xf numFmtId="0" fontId="9" fillId="5" borderId="5" xfId="0" applyFont="1" applyFill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3" fontId="4" fillId="0" borderId="4" xfId="0" applyNumberFormat="1" applyFont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1066798</xdr:colOff>
      <xdr:row>5</xdr:row>
      <xdr:rowOff>376518</xdr:rowOff>
    </xdr:from>
    <xdr:to>
      <xdr:col>7</xdr:col>
      <xdr:colOff>21771</xdr:colOff>
      <xdr:row>8</xdr:row>
      <xdr:rowOff>17931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26C95B5-9D9A-41DB-AE9E-F33B6B569A9B}"/>
            </a:ext>
          </a:extLst>
        </xdr:cNvPr>
        <xdr:cNvSpPr/>
      </xdr:nvSpPr>
      <xdr:spPr>
        <a:xfrm>
          <a:off x="2644586" y="1721224"/>
          <a:ext cx="1662314" cy="600636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103909</xdr:colOff>
      <xdr:row>7</xdr:row>
      <xdr:rowOff>133598</xdr:rowOff>
    </xdr:from>
    <xdr:to>
      <xdr:col>10</xdr:col>
      <xdr:colOff>354280</xdr:colOff>
      <xdr:row>10</xdr:row>
      <xdr:rowOff>188027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55BD4368-9D2D-4F3E-9D44-9D36D7C81429}"/>
            </a:ext>
          </a:extLst>
        </xdr:cNvPr>
        <xdr:cNvSpPr/>
      </xdr:nvSpPr>
      <xdr:spPr>
        <a:xfrm>
          <a:off x="4392880" y="2201884"/>
          <a:ext cx="3407229" cy="816429"/>
        </a:xfrm>
        <a:prstGeom prst="wedgeRectCallout">
          <a:avLst>
            <a:gd name="adj1" fmla="val -10396"/>
            <a:gd name="adj2" fmla="val 45973"/>
          </a:avLst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黄色のセルが入力箇所です。</a:t>
          </a:r>
          <a:endParaRPr kumimoji="1" lang="en-US" altLang="ja-JP" sz="1400" b="1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申請する経費箇所に入力してください。</a:t>
          </a:r>
        </a:p>
      </xdr:txBody>
    </xdr:sp>
    <xdr:clientData/>
  </xdr:twoCellAnchor>
  <xdr:twoCellAnchor>
    <xdr:from>
      <xdr:col>8</xdr:col>
      <xdr:colOff>1034145</xdr:colOff>
      <xdr:row>40</xdr:row>
      <xdr:rowOff>0</xdr:rowOff>
    </xdr:from>
    <xdr:to>
      <xdr:col>10</xdr:col>
      <xdr:colOff>21772</xdr:colOff>
      <xdr:row>41</xdr:row>
      <xdr:rowOff>21771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79ACBFE-AE60-44F6-B3DB-C6AE615F8E11}"/>
            </a:ext>
          </a:extLst>
        </xdr:cNvPr>
        <xdr:cNvSpPr/>
      </xdr:nvSpPr>
      <xdr:spPr>
        <a:xfrm>
          <a:off x="6398625" y="12832080"/>
          <a:ext cx="1090747" cy="387531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304800</xdr:colOff>
      <xdr:row>25</xdr:row>
      <xdr:rowOff>261257</xdr:rowOff>
    </xdr:from>
    <xdr:to>
      <xdr:col>13</xdr:col>
      <xdr:colOff>500744</xdr:colOff>
      <xdr:row>28</xdr:row>
      <xdr:rowOff>62753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1234B3CA-59C7-41AC-AB4A-8190BFA6A028}"/>
            </a:ext>
          </a:extLst>
        </xdr:cNvPr>
        <xdr:cNvSpPr/>
      </xdr:nvSpPr>
      <xdr:spPr>
        <a:xfrm>
          <a:off x="7736541" y="7881257"/>
          <a:ext cx="2024744" cy="769684"/>
        </a:xfrm>
        <a:prstGeom prst="wedgeRectCallout">
          <a:avLst>
            <a:gd name="adj1" fmla="val -63257"/>
            <a:gd name="adj2" fmla="val 19792"/>
          </a:avLst>
        </a:prstGeom>
        <a:solidFill>
          <a:srgbClr val="FF0000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太枠内は</a:t>
          </a:r>
          <a:r>
            <a:rPr kumimoji="1" lang="ja-JP" altLang="en-US" sz="14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自動計算されます。</a:t>
          </a:r>
        </a:p>
      </xdr:txBody>
    </xdr:sp>
    <xdr:clientData/>
  </xdr:twoCellAnchor>
  <xdr:twoCellAnchor>
    <xdr:from>
      <xdr:col>8</xdr:col>
      <xdr:colOff>1021977</xdr:colOff>
      <xdr:row>10</xdr:row>
      <xdr:rowOff>322728</xdr:rowOff>
    </xdr:from>
    <xdr:to>
      <xdr:col>10</xdr:col>
      <xdr:colOff>17930</xdr:colOff>
      <xdr:row>39</xdr:row>
      <xdr:rowOff>286871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BF2A135-21AE-4E4D-B27F-62962B5B0ECF}"/>
            </a:ext>
          </a:extLst>
        </xdr:cNvPr>
        <xdr:cNvSpPr/>
      </xdr:nvSpPr>
      <xdr:spPr>
        <a:xfrm>
          <a:off x="6347012" y="3146610"/>
          <a:ext cx="1102659" cy="9332261"/>
        </a:xfrm>
        <a:prstGeom prst="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251012</xdr:colOff>
      <xdr:row>39</xdr:row>
      <xdr:rowOff>295835</xdr:rowOff>
    </xdr:from>
    <xdr:to>
      <xdr:col>8</xdr:col>
      <xdr:colOff>986118</xdr:colOff>
      <xdr:row>40</xdr:row>
      <xdr:rowOff>358589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2F9ED1F-2296-4DE7-ADCD-D53C6EB81610}"/>
            </a:ext>
          </a:extLst>
        </xdr:cNvPr>
        <xdr:cNvSpPr/>
      </xdr:nvSpPr>
      <xdr:spPr>
        <a:xfrm>
          <a:off x="4276165" y="12487835"/>
          <a:ext cx="2034988" cy="385483"/>
        </a:xfrm>
        <a:prstGeom prst="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394447</xdr:colOff>
      <xdr:row>43</xdr:row>
      <xdr:rowOff>17929</xdr:rowOff>
    </xdr:from>
    <xdr:to>
      <xdr:col>9</xdr:col>
      <xdr:colOff>339379</xdr:colOff>
      <xdr:row>47</xdr:row>
      <xdr:rowOff>106295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D40CD25F-D8C0-4992-B5BD-058B4C196342}"/>
            </a:ext>
          </a:extLst>
        </xdr:cNvPr>
        <xdr:cNvSpPr/>
      </xdr:nvSpPr>
      <xdr:spPr>
        <a:xfrm>
          <a:off x="4679576" y="13249835"/>
          <a:ext cx="2024744" cy="769684"/>
        </a:xfrm>
        <a:prstGeom prst="wedgeRectCallout">
          <a:avLst>
            <a:gd name="adj1" fmla="val -21638"/>
            <a:gd name="adj2" fmla="val -97845"/>
          </a:avLst>
        </a:prstGeom>
        <a:solidFill>
          <a:srgbClr val="FF0000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太枠内は</a:t>
          </a:r>
          <a:r>
            <a:rPr kumimoji="1" lang="ja-JP" altLang="en-US" sz="14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自動計算されます。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5B1CE-774E-4032-9FB5-D92A9F97680E}">
  <sheetPr>
    <pageSetUpPr fitToPage="1"/>
  </sheetPr>
  <dimension ref="A1:J46"/>
  <sheetViews>
    <sheetView tabSelected="1" zoomScale="70" zoomScaleNormal="70" workbookViewId="0">
      <selection activeCell="N22" sqref="N22"/>
    </sheetView>
  </sheetViews>
  <sheetFormatPr defaultRowHeight="13.2" x14ac:dyDescent="0.2"/>
  <cols>
    <col min="1" max="1" width="23" style="3" customWidth="1"/>
    <col min="2" max="2" width="15.6640625" style="3" customWidth="1"/>
    <col min="3" max="3" width="7.5546875" style="3" customWidth="1"/>
    <col min="4" max="5" width="3.77734375" style="3" customWidth="1"/>
    <col min="6" max="6" width="4.77734375" style="3" customWidth="1"/>
    <col min="7" max="7" width="3.77734375" style="3" customWidth="1"/>
    <col min="8" max="9" width="15.21875" style="3" customWidth="1"/>
    <col min="10" max="10" width="15.5546875" style="3" customWidth="1"/>
    <col min="11" max="16384" width="8.88671875" style="3"/>
  </cols>
  <sheetData>
    <row r="1" spans="1:10" ht="19.8" customHeight="1" x14ac:dyDescent="0.2">
      <c r="A1" s="2" t="s">
        <v>0</v>
      </c>
    </row>
    <row r="2" spans="1:10" ht="29.4" customHeight="1" x14ac:dyDescent="0.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7.8" customHeight="1" x14ac:dyDescent="0.2">
      <c r="A3" s="4"/>
    </row>
    <row r="4" spans="1:10" ht="27" customHeight="1" x14ac:dyDescent="0.2">
      <c r="A4" s="5" t="s">
        <v>2</v>
      </c>
    </row>
    <row r="5" spans="1:10" ht="21.6" customHeight="1" x14ac:dyDescent="0.2">
      <c r="A5" s="42" t="s">
        <v>3</v>
      </c>
      <c r="B5" s="43"/>
      <c r="C5" s="44" t="s">
        <v>4</v>
      </c>
      <c r="D5" s="44"/>
      <c r="E5" s="44"/>
      <c r="F5" s="44"/>
      <c r="G5" s="44"/>
    </row>
    <row r="6" spans="1:10" ht="30" customHeight="1" x14ac:dyDescent="0.2">
      <c r="A6" s="45" t="s">
        <v>5</v>
      </c>
      <c r="B6" s="46"/>
      <c r="C6" s="47">
        <f>C9-C7</f>
        <v>0</v>
      </c>
      <c r="D6" s="47"/>
      <c r="E6" s="47"/>
      <c r="F6" s="47"/>
      <c r="G6" s="47"/>
    </row>
    <row r="7" spans="1:10" ht="27" customHeight="1" x14ac:dyDescent="0.2">
      <c r="A7" s="48" t="s">
        <v>6</v>
      </c>
      <c r="B7" s="49"/>
      <c r="C7" s="50">
        <f>ROUNDDOWN(J41,-3)</f>
        <v>0</v>
      </c>
      <c r="D7" s="50"/>
      <c r="E7" s="50"/>
      <c r="F7" s="50"/>
      <c r="G7" s="50"/>
    </row>
    <row r="8" spans="1:10" ht="18.600000000000001" customHeight="1" x14ac:dyDescent="0.2">
      <c r="A8" s="51" t="s">
        <v>54</v>
      </c>
      <c r="B8" s="52"/>
      <c r="C8" s="50"/>
      <c r="D8" s="50"/>
      <c r="E8" s="50"/>
      <c r="F8" s="50"/>
      <c r="G8" s="50"/>
    </row>
    <row r="9" spans="1:10" ht="24.6" customHeight="1" x14ac:dyDescent="0.2">
      <c r="A9" s="45" t="s">
        <v>7</v>
      </c>
      <c r="B9" s="46"/>
      <c r="C9" s="53">
        <f>H41</f>
        <v>0</v>
      </c>
      <c r="D9" s="53"/>
      <c r="E9" s="53"/>
      <c r="F9" s="53"/>
      <c r="G9" s="53"/>
    </row>
    <row r="10" spans="1:10" ht="16.2" x14ac:dyDescent="0.2">
      <c r="A10" s="35"/>
    </row>
    <row r="11" spans="1:10" ht="27" customHeight="1" x14ac:dyDescent="0.2">
      <c r="A11" s="5" t="s">
        <v>8</v>
      </c>
    </row>
    <row r="12" spans="1:10" ht="19.8" customHeight="1" x14ac:dyDescent="0.2">
      <c r="A12" s="54" t="s">
        <v>9</v>
      </c>
      <c r="B12" s="55" t="s">
        <v>10</v>
      </c>
      <c r="C12" s="56" t="s">
        <v>11</v>
      </c>
      <c r="D12" s="57"/>
      <c r="E12" s="57"/>
      <c r="F12" s="57"/>
      <c r="G12" s="58"/>
      <c r="H12" s="6" t="s">
        <v>12</v>
      </c>
      <c r="I12" s="7" t="s">
        <v>13</v>
      </c>
      <c r="J12" s="8" t="s">
        <v>53</v>
      </c>
    </row>
    <row r="13" spans="1:10" ht="19.8" customHeight="1" x14ac:dyDescent="0.2">
      <c r="A13" s="54"/>
      <c r="B13" s="55"/>
      <c r="C13" s="59"/>
      <c r="D13" s="60"/>
      <c r="E13" s="60"/>
      <c r="F13" s="60"/>
      <c r="G13" s="61"/>
      <c r="H13" s="9" t="s">
        <v>14</v>
      </c>
      <c r="I13" s="9" t="s">
        <v>15</v>
      </c>
      <c r="J13" s="10" t="s">
        <v>16</v>
      </c>
    </row>
    <row r="14" spans="1:10" ht="27.6" customHeight="1" x14ac:dyDescent="0.2">
      <c r="A14" s="11" t="s">
        <v>29</v>
      </c>
      <c r="B14" s="12"/>
      <c r="C14" s="12"/>
      <c r="D14" s="12"/>
      <c r="E14" s="12"/>
      <c r="F14" s="12"/>
      <c r="G14" s="12"/>
      <c r="H14" s="12"/>
      <c r="I14" s="12"/>
      <c r="J14" s="13"/>
    </row>
    <row r="15" spans="1:10" ht="25.2" customHeight="1" x14ac:dyDescent="0.2">
      <c r="A15" s="34" t="s">
        <v>35</v>
      </c>
      <c r="B15" s="32"/>
      <c r="C15" s="38" t="s">
        <v>34</v>
      </c>
      <c r="D15" s="39"/>
      <c r="E15" s="39"/>
      <c r="F15" s="39"/>
      <c r="G15" s="40"/>
      <c r="H15" s="33"/>
      <c r="I15" s="24"/>
      <c r="J15" s="15">
        <f>IF((I15*2/3)&gt;100000,100000,ROUNDDOWN(I15*2/3,0))</f>
        <v>0</v>
      </c>
    </row>
    <row r="16" spans="1:10" ht="25.2" customHeight="1" x14ac:dyDescent="0.2">
      <c r="A16" s="34" t="s">
        <v>35</v>
      </c>
      <c r="B16" s="32"/>
      <c r="C16" s="38" t="s">
        <v>34</v>
      </c>
      <c r="D16" s="39"/>
      <c r="E16" s="39"/>
      <c r="F16" s="39"/>
      <c r="G16" s="40"/>
      <c r="H16" s="33"/>
      <c r="I16" s="24"/>
      <c r="J16" s="15">
        <f>IF((I16*2/3)&gt;100000,100000,ROUNDDOWN(I16*2/3,0))</f>
        <v>0</v>
      </c>
    </row>
    <row r="17" spans="1:10" ht="25.2" customHeight="1" x14ac:dyDescent="0.2">
      <c r="A17" s="34" t="s">
        <v>35</v>
      </c>
      <c r="B17" s="32"/>
      <c r="C17" s="38" t="s">
        <v>34</v>
      </c>
      <c r="D17" s="39"/>
      <c r="E17" s="39"/>
      <c r="F17" s="39"/>
      <c r="G17" s="40"/>
      <c r="H17" s="33"/>
      <c r="I17" s="24"/>
      <c r="J17" s="15">
        <f t="shared" ref="J17" si="0">IF((I17*2/3)&gt;100000,100000,ROUNDDOWN(I17*2/3,0))</f>
        <v>0</v>
      </c>
    </row>
    <row r="18" spans="1:10" ht="25.2" customHeight="1" x14ac:dyDescent="0.2">
      <c r="A18" s="16" t="s">
        <v>25</v>
      </c>
      <c r="B18" s="17"/>
      <c r="C18" s="17"/>
      <c r="D18" s="17"/>
      <c r="E18" s="17"/>
      <c r="F18" s="17"/>
      <c r="G18" s="17"/>
      <c r="H18" s="18"/>
      <c r="I18" s="19"/>
      <c r="J18" s="20">
        <f>IF(SUM(J15:J17)&gt;300000,300000,SUM(J15:J17))</f>
        <v>0</v>
      </c>
    </row>
    <row r="19" spans="1:10" ht="27.6" customHeight="1" x14ac:dyDescent="0.2">
      <c r="A19" s="11" t="s">
        <v>33</v>
      </c>
      <c r="B19" s="12"/>
      <c r="C19" s="12"/>
      <c r="D19" s="12"/>
      <c r="E19" s="12"/>
      <c r="F19" s="12"/>
      <c r="G19" s="12"/>
      <c r="H19" s="12"/>
      <c r="I19" s="12"/>
      <c r="J19" s="13"/>
    </row>
    <row r="20" spans="1:10" ht="25.2" customHeight="1" x14ac:dyDescent="0.2">
      <c r="A20" s="34" t="s">
        <v>36</v>
      </c>
      <c r="B20" s="32"/>
      <c r="C20" s="38" t="s">
        <v>34</v>
      </c>
      <c r="D20" s="39"/>
      <c r="E20" s="39"/>
      <c r="F20" s="39"/>
      <c r="G20" s="40"/>
      <c r="H20" s="33"/>
      <c r="I20" s="24"/>
      <c r="J20" s="15">
        <f>IF((I20*2/3)&gt;15600,15600,ROUNDDOWN(I20*2/3,0))</f>
        <v>0</v>
      </c>
    </row>
    <row r="21" spans="1:10" ht="25.2" customHeight="1" x14ac:dyDescent="0.2">
      <c r="A21" s="34" t="s">
        <v>36</v>
      </c>
      <c r="B21" s="32"/>
      <c r="C21" s="38" t="s">
        <v>34</v>
      </c>
      <c r="D21" s="39"/>
      <c r="E21" s="39"/>
      <c r="F21" s="39"/>
      <c r="G21" s="40"/>
      <c r="H21" s="33"/>
      <c r="I21" s="24"/>
      <c r="J21" s="15">
        <f t="shared" ref="J21:J22" si="1">IF((I21*2/3)&gt;15600,15600,ROUNDDOWN(I21*2/3,0))</f>
        <v>0</v>
      </c>
    </row>
    <row r="22" spans="1:10" ht="25.2" customHeight="1" x14ac:dyDescent="0.2">
      <c r="A22" s="34" t="s">
        <v>36</v>
      </c>
      <c r="B22" s="32"/>
      <c r="C22" s="38" t="s">
        <v>34</v>
      </c>
      <c r="D22" s="39"/>
      <c r="E22" s="39"/>
      <c r="F22" s="39"/>
      <c r="G22" s="40"/>
      <c r="H22" s="33"/>
      <c r="I22" s="24"/>
      <c r="J22" s="15">
        <f t="shared" si="1"/>
        <v>0</v>
      </c>
    </row>
    <row r="23" spans="1:10" ht="25.2" customHeight="1" x14ac:dyDescent="0.2">
      <c r="A23" s="16" t="s">
        <v>26</v>
      </c>
      <c r="B23" s="17"/>
      <c r="C23" s="17"/>
      <c r="D23" s="17"/>
      <c r="E23" s="17"/>
      <c r="F23" s="17"/>
      <c r="G23" s="17"/>
      <c r="H23" s="18"/>
      <c r="I23" s="19"/>
      <c r="J23" s="20">
        <f>IF(SUM(J20:J22)&gt;46800,46800,SUM(J20:J22))</f>
        <v>0</v>
      </c>
    </row>
    <row r="24" spans="1:10" ht="27.6" customHeight="1" x14ac:dyDescent="0.2">
      <c r="A24" s="21" t="s">
        <v>30</v>
      </c>
      <c r="B24" s="22"/>
      <c r="C24" s="22"/>
      <c r="D24" s="22"/>
      <c r="E24" s="22"/>
      <c r="F24" s="22"/>
      <c r="G24" s="22"/>
      <c r="H24" s="22"/>
      <c r="I24" s="22"/>
      <c r="J24" s="23"/>
    </row>
    <row r="25" spans="1:10" ht="25.2" customHeight="1" x14ac:dyDescent="0.2">
      <c r="A25" s="1"/>
      <c r="B25" s="14"/>
      <c r="C25" s="62" t="s">
        <v>17</v>
      </c>
      <c r="D25" s="63"/>
      <c r="E25" s="63"/>
      <c r="F25" s="63"/>
      <c r="G25" s="64"/>
      <c r="H25" s="24"/>
      <c r="I25" s="24"/>
      <c r="J25" s="15">
        <f>I25*2/3</f>
        <v>0</v>
      </c>
    </row>
    <row r="26" spans="1:10" ht="25.2" customHeight="1" x14ac:dyDescent="0.2">
      <c r="A26" s="1"/>
      <c r="B26" s="14"/>
      <c r="C26" s="62" t="s">
        <v>17</v>
      </c>
      <c r="D26" s="63"/>
      <c r="E26" s="63"/>
      <c r="F26" s="63"/>
      <c r="G26" s="64"/>
      <c r="H26" s="24"/>
      <c r="I26" s="24"/>
      <c r="J26" s="15">
        <f>I26*2/3</f>
        <v>0</v>
      </c>
    </row>
    <row r="27" spans="1:10" ht="25.2" customHeight="1" x14ac:dyDescent="0.2">
      <c r="A27" s="1"/>
      <c r="B27" s="14"/>
      <c r="C27" s="62" t="s">
        <v>17</v>
      </c>
      <c r="D27" s="63"/>
      <c r="E27" s="63"/>
      <c r="F27" s="63"/>
      <c r="G27" s="64"/>
      <c r="H27" s="24"/>
      <c r="I27" s="24"/>
      <c r="J27" s="15">
        <f>I27*2/3</f>
        <v>0</v>
      </c>
    </row>
    <row r="28" spans="1:10" ht="25.2" customHeight="1" x14ac:dyDescent="0.2">
      <c r="A28" s="1"/>
      <c r="B28" s="14"/>
      <c r="C28" s="62" t="s">
        <v>17</v>
      </c>
      <c r="D28" s="63"/>
      <c r="E28" s="63"/>
      <c r="F28" s="63"/>
      <c r="G28" s="64"/>
      <c r="H28" s="24"/>
      <c r="I28" s="24"/>
      <c r="J28" s="15">
        <f>I28*2/3</f>
        <v>0</v>
      </c>
    </row>
    <row r="29" spans="1:10" ht="25.2" customHeight="1" x14ac:dyDescent="0.2">
      <c r="A29" s="1"/>
      <c r="B29" s="14"/>
      <c r="C29" s="62" t="s">
        <v>17</v>
      </c>
      <c r="D29" s="63"/>
      <c r="E29" s="63"/>
      <c r="F29" s="63"/>
      <c r="G29" s="64"/>
      <c r="H29" s="24"/>
      <c r="I29" s="24"/>
      <c r="J29" s="15">
        <f>I29*2/3</f>
        <v>0</v>
      </c>
    </row>
    <row r="30" spans="1:10" ht="25.2" customHeight="1" x14ac:dyDescent="0.2">
      <c r="A30" s="16" t="s">
        <v>24</v>
      </c>
      <c r="B30" s="17"/>
      <c r="C30" s="17"/>
      <c r="D30" s="17"/>
      <c r="E30" s="17"/>
      <c r="F30" s="17"/>
      <c r="G30" s="17"/>
      <c r="H30" s="17"/>
      <c r="I30" s="25"/>
      <c r="J30" s="20">
        <f>IF(SUM(J25:J29)&gt;600000,600000,SUM(J25:J29))</f>
        <v>0</v>
      </c>
    </row>
    <row r="31" spans="1:10" ht="27.6" customHeight="1" x14ac:dyDescent="0.2">
      <c r="A31" s="21" t="s">
        <v>31</v>
      </c>
      <c r="B31" s="22"/>
      <c r="C31" s="22"/>
      <c r="D31" s="22"/>
      <c r="E31" s="22"/>
      <c r="F31" s="22"/>
      <c r="G31" s="22"/>
      <c r="H31" s="22"/>
      <c r="I31" s="22"/>
      <c r="J31" s="23"/>
    </row>
    <row r="32" spans="1:10" ht="25.2" customHeight="1" x14ac:dyDescent="0.2">
      <c r="A32" s="1"/>
      <c r="B32" s="14"/>
      <c r="C32" s="62" t="s">
        <v>17</v>
      </c>
      <c r="D32" s="63"/>
      <c r="E32" s="63"/>
      <c r="F32" s="63"/>
      <c r="G32" s="64"/>
      <c r="H32" s="24"/>
      <c r="I32" s="24"/>
      <c r="J32" s="15">
        <f>ROUNDDOWN(I32*2/3,-3)</f>
        <v>0</v>
      </c>
    </row>
    <row r="33" spans="1:10" ht="25.2" customHeight="1" x14ac:dyDescent="0.2">
      <c r="A33" s="1"/>
      <c r="B33" s="14"/>
      <c r="C33" s="62" t="s">
        <v>17</v>
      </c>
      <c r="D33" s="63"/>
      <c r="E33" s="63"/>
      <c r="F33" s="63"/>
      <c r="G33" s="64"/>
      <c r="H33" s="24"/>
      <c r="I33" s="24"/>
      <c r="J33" s="15">
        <f>ROUNDDOWN(I33*2/3,-3)</f>
        <v>0</v>
      </c>
    </row>
    <row r="34" spans="1:10" ht="25.2" customHeight="1" x14ac:dyDescent="0.2">
      <c r="A34" s="1"/>
      <c r="B34" s="14"/>
      <c r="C34" s="62" t="s">
        <v>17</v>
      </c>
      <c r="D34" s="63"/>
      <c r="E34" s="63"/>
      <c r="F34" s="63"/>
      <c r="G34" s="64"/>
      <c r="H34" s="24"/>
      <c r="I34" s="24"/>
      <c r="J34" s="15">
        <f>ROUNDDOWN(I34*2/3,-3)</f>
        <v>0</v>
      </c>
    </row>
    <row r="35" spans="1:10" ht="25.2" customHeight="1" x14ac:dyDescent="0.2">
      <c r="A35" s="16" t="s">
        <v>23</v>
      </c>
      <c r="B35" s="17"/>
      <c r="C35" s="17"/>
      <c r="D35" s="17"/>
      <c r="E35" s="17"/>
      <c r="F35" s="17"/>
      <c r="G35" s="17"/>
      <c r="H35" s="17"/>
      <c r="I35" s="25"/>
      <c r="J35" s="20">
        <f>IF(SUM(J32:J34)&gt;400000,400000,SUM(J32:J34))</f>
        <v>0</v>
      </c>
    </row>
    <row r="36" spans="1:10" ht="27.6" customHeight="1" x14ac:dyDescent="0.2">
      <c r="A36" s="11" t="s">
        <v>32</v>
      </c>
      <c r="B36" s="22"/>
      <c r="C36" s="22"/>
      <c r="D36" s="22"/>
      <c r="E36" s="22"/>
      <c r="F36" s="22"/>
      <c r="G36" s="22"/>
      <c r="H36" s="22"/>
      <c r="I36" s="22"/>
      <c r="J36" s="23"/>
    </row>
    <row r="37" spans="1:10" ht="25.2" customHeight="1" x14ac:dyDescent="0.2">
      <c r="A37" s="1"/>
      <c r="B37" s="14"/>
      <c r="C37" s="62" t="s">
        <v>17</v>
      </c>
      <c r="D37" s="63"/>
      <c r="E37" s="63"/>
      <c r="F37" s="63"/>
      <c r="G37" s="64"/>
      <c r="H37" s="24"/>
      <c r="I37" s="24"/>
      <c r="J37" s="15">
        <f>ROUNDDOWN(I37*2/3,-3)</f>
        <v>0</v>
      </c>
    </row>
    <row r="38" spans="1:10" ht="25.2" customHeight="1" x14ac:dyDescent="0.2">
      <c r="A38" s="1"/>
      <c r="B38" s="14"/>
      <c r="C38" s="62" t="s">
        <v>17</v>
      </c>
      <c r="D38" s="63"/>
      <c r="E38" s="63"/>
      <c r="F38" s="63"/>
      <c r="G38" s="64"/>
      <c r="H38" s="24"/>
      <c r="I38" s="24"/>
      <c r="J38" s="15">
        <f>ROUNDDOWN(I38*2/3,-3)</f>
        <v>0</v>
      </c>
    </row>
    <row r="39" spans="1:10" ht="25.2" customHeight="1" x14ac:dyDescent="0.2">
      <c r="A39" s="1"/>
      <c r="B39" s="14"/>
      <c r="C39" s="62" t="s">
        <v>17</v>
      </c>
      <c r="D39" s="63"/>
      <c r="E39" s="63"/>
      <c r="F39" s="63"/>
      <c r="G39" s="64"/>
      <c r="H39" s="24"/>
      <c r="I39" s="24"/>
      <c r="J39" s="15">
        <f>ROUNDDOWN(I39*2/3,-3)</f>
        <v>0</v>
      </c>
    </row>
    <row r="40" spans="1:10" ht="25.2" customHeight="1" x14ac:dyDescent="0.2">
      <c r="A40" s="16" t="s">
        <v>22</v>
      </c>
      <c r="B40" s="17"/>
      <c r="C40" s="17"/>
      <c r="D40" s="17"/>
      <c r="E40" s="17"/>
      <c r="F40" s="17"/>
      <c r="G40" s="17"/>
      <c r="H40" s="17"/>
      <c r="I40" s="25"/>
      <c r="J40" s="36">
        <f>IF(SUM(J37:J39)&gt;300000,300000,SUM(J37:J39))</f>
        <v>0</v>
      </c>
    </row>
    <row r="41" spans="1:10" ht="28.8" customHeight="1" x14ac:dyDescent="0.2">
      <c r="A41" s="65" t="s">
        <v>18</v>
      </c>
      <c r="B41" s="66"/>
      <c r="C41" s="66"/>
      <c r="D41" s="66"/>
      <c r="E41" s="66"/>
      <c r="F41" s="66"/>
      <c r="G41" s="67"/>
      <c r="H41" s="26">
        <f>SUM(H14:H40)</f>
        <v>0</v>
      </c>
      <c r="I41" s="27">
        <f>SUM(I14:I40)</f>
        <v>0</v>
      </c>
      <c r="J41" s="37">
        <f>J18+J23+J30+J35+J40</f>
        <v>0</v>
      </c>
    </row>
    <row r="42" spans="1:10" ht="13.8" x14ac:dyDescent="0.2">
      <c r="A42" s="29"/>
    </row>
    <row r="43" spans="1:10" x14ac:dyDescent="0.2">
      <c r="A43" s="30" t="s">
        <v>19</v>
      </c>
    </row>
    <row r="44" spans="1:10" x14ac:dyDescent="0.2">
      <c r="A44" s="30" t="s">
        <v>20</v>
      </c>
    </row>
    <row r="45" spans="1:10" x14ac:dyDescent="0.2">
      <c r="A45" s="30" t="s">
        <v>21</v>
      </c>
    </row>
    <row r="46" spans="1:10" x14ac:dyDescent="0.2">
      <c r="A46" s="30" t="s">
        <v>28</v>
      </c>
    </row>
  </sheetData>
  <sheetProtection password="CC4B" sheet="1" objects="1" scenarios="1"/>
  <protectedRanges>
    <protectedRange sqref="A15:E17 H15:I17 H20:I22 A20:E22 A25:I29 A37:I39 A32:I34" name="申請者入力箇所"/>
  </protectedRanges>
  <mergeCells count="31">
    <mergeCell ref="C34:G34"/>
    <mergeCell ref="C37:G37"/>
    <mergeCell ref="C38:G38"/>
    <mergeCell ref="C39:G39"/>
    <mergeCell ref="A41:G41"/>
    <mergeCell ref="C33:G33"/>
    <mergeCell ref="C16:G16"/>
    <mergeCell ref="C17:G17"/>
    <mergeCell ref="C20:G20"/>
    <mergeCell ref="C21:G21"/>
    <mergeCell ref="C22:G22"/>
    <mergeCell ref="C25:G25"/>
    <mergeCell ref="C26:G26"/>
    <mergeCell ref="C27:G27"/>
    <mergeCell ref="C28:G28"/>
    <mergeCell ref="C29:G29"/>
    <mergeCell ref="C32:G32"/>
    <mergeCell ref="C15:G15"/>
    <mergeCell ref="A2:J2"/>
    <mergeCell ref="A5:B5"/>
    <mergeCell ref="C5:G5"/>
    <mergeCell ref="A6:B6"/>
    <mergeCell ref="C6:G6"/>
    <mergeCell ref="A7:B7"/>
    <mergeCell ref="C7:G8"/>
    <mergeCell ref="A8:B8"/>
    <mergeCell ref="A9:B9"/>
    <mergeCell ref="C9:G9"/>
    <mergeCell ref="A12:A13"/>
    <mergeCell ref="B12:B13"/>
    <mergeCell ref="C12:G13"/>
  </mergeCells>
  <phoneticPr fontId="2"/>
  <pageMargins left="0.4" right="0.37" top="0.35433070866141736" bottom="0.35433070866141736" header="0.31496062992125984" footer="0.31496062992125984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6A6D3-0BA0-4371-A1B9-73326E1A1E58}">
  <sheetPr>
    <pageSetUpPr fitToPage="1"/>
  </sheetPr>
  <dimension ref="A1:J46"/>
  <sheetViews>
    <sheetView view="pageBreakPreview" zoomScale="85" zoomScaleNormal="70" zoomScaleSheetLayoutView="85" workbookViewId="0">
      <selection activeCell="B17" sqref="B17"/>
    </sheetView>
  </sheetViews>
  <sheetFormatPr defaultRowHeight="13.2" x14ac:dyDescent="0.2"/>
  <cols>
    <col min="1" max="1" width="23" style="3" customWidth="1"/>
    <col min="2" max="2" width="15.6640625" style="3" customWidth="1"/>
    <col min="3" max="3" width="7.5546875" style="3" customWidth="1"/>
    <col min="4" max="5" width="3.77734375" style="3" customWidth="1"/>
    <col min="6" max="6" width="4.77734375" style="3" customWidth="1"/>
    <col min="7" max="7" width="3.77734375" style="3" customWidth="1"/>
    <col min="8" max="9" width="15.21875" style="3" customWidth="1"/>
    <col min="10" max="10" width="15.5546875" style="3" customWidth="1"/>
    <col min="11" max="16384" width="8.88671875" style="3"/>
  </cols>
  <sheetData>
    <row r="1" spans="1:10" ht="19.8" customHeight="1" x14ac:dyDescent="0.2">
      <c r="A1" s="2" t="s">
        <v>0</v>
      </c>
    </row>
    <row r="2" spans="1:10" ht="29.4" customHeight="1" x14ac:dyDescent="0.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7.8" customHeight="1" x14ac:dyDescent="0.2">
      <c r="A3" s="4"/>
    </row>
    <row r="4" spans="1:10" ht="27" customHeight="1" x14ac:dyDescent="0.2">
      <c r="A4" s="5" t="s">
        <v>2</v>
      </c>
    </row>
    <row r="5" spans="1:10" ht="21.6" customHeight="1" x14ac:dyDescent="0.2">
      <c r="A5" s="42" t="s">
        <v>3</v>
      </c>
      <c r="B5" s="43"/>
      <c r="C5" s="44" t="s">
        <v>4</v>
      </c>
      <c r="D5" s="44"/>
      <c r="E5" s="44"/>
      <c r="F5" s="44"/>
      <c r="G5" s="44"/>
    </row>
    <row r="6" spans="1:10" ht="30" customHeight="1" x14ac:dyDescent="0.2">
      <c r="A6" s="45" t="s">
        <v>5</v>
      </c>
      <c r="B6" s="46"/>
      <c r="C6" s="47">
        <f>C9-C7</f>
        <v>933000</v>
      </c>
      <c r="D6" s="47"/>
      <c r="E6" s="47"/>
      <c r="F6" s="47"/>
      <c r="G6" s="47"/>
    </row>
    <row r="7" spans="1:10" ht="27" customHeight="1" x14ac:dyDescent="0.2">
      <c r="A7" s="48" t="s">
        <v>6</v>
      </c>
      <c r="B7" s="49"/>
      <c r="C7" s="50">
        <f>ROUNDDOWN(J41,-3)</f>
        <v>1432000</v>
      </c>
      <c r="D7" s="50"/>
      <c r="E7" s="50"/>
      <c r="F7" s="50"/>
      <c r="G7" s="50"/>
    </row>
    <row r="8" spans="1:10" ht="18.600000000000001" customHeight="1" x14ac:dyDescent="0.2">
      <c r="A8" s="51" t="s">
        <v>54</v>
      </c>
      <c r="B8" s="52"/>
      <c r="C8" s="50"/>
      <c r="D8" s="50"/>
      <c r="E8" s="50"/>
      <c r="F8" s="50"/>
      <c r="G8" s="50"/>
    </row>
    <row r="9" spans="1:10" ht="24.6" customHeight="1" x14ac:dyDescent="0.2">
      <c r="A9" s="45" t="s">
        <v>7</v>
      </c>
      <c r="B9" s="46"/>
      <c r="C9" s="53">
        <f>H41</f>
        <v>2365000</v>
      </c>
      <c r="D9" s="53"/>
      <c r="E9" s="53"/>
      <c r="F9" s="53"/>
      <c r="G9" s="53"/>
    </row>
    <row r="10" spans="1:10" ht="16.2" x14ac:dyDescent="0.2">
      <c r="A10" s="31"/>
    </row>
    <row r="11" spans="1:10" ht="27" customHeight="1" x14ac:dyDescent="0.2">
      <c r="A11" s="5" t="s">
        <v>8</v>
      </c>
    </row>
    <row r="12" spans="1:10" ht="19.8" customHeight="1" x14ac:dyDescent="0.2">
      <c r="A12" s="54" t="s">
        <v>9</v>
      </c>
      <c r="B12" s="55" t="s">
        <v>10</v>
      </c>
      <c r="C12" s="56" t="s">
        <v>11</v>
      </c>
      <c r="D12" s="57"/>
      <c r="E12" s="57"/>
      <c r="F12" s="57"/>
      <c r="G12" s="58"/>
      <c r="H12" s="6" t="s">
        <v>12</v>
      </c>
      <c r="I12" s="7" t="s">
        <v>13</v>
      </c>
      <c r="J12" s="8" t="s">
        <v>53</v>
      </c>
    </row>
    <row r="13" spans="1:10" ht="19.8" customHeight="1" x14ac:dyDescent="0.2">
      <c r="A13" s="54"/>
      <c r="B13" s="55"/>
      <c r="C13" s="59"/>
      <c r="D13" s="60"/>
      <c r="E13" s="60"/>
      <c r="F13" s="60"/>
      <c r="G13" s="61"/>
      <c r="H13" s="9" t="s">
        <v>14</v>
      </c>
      <c r="I13" s="9" t="s">
        <v>15</v>
      </c>
      <c r="J13" s="10" t="s">
        <v>16</v>
      </c>
    </row>
    <row r="14" spans="1:10" ht="27.6" customHeight="1" x14ac:dyDescent="0.2">
      <c r="A14" s="11" t="s">
        <v>29</v>
      </c>
      <c r="B14" s="12"/>
      <c r="C14" s="12"/>
      <c r="D14" s="12"/>
      <c r="E14" s="12"/>
      <c r="F14" s="12"/>
      <c r="G14" s="12"/>
      <c r="H14" s="12"/>
      <c r="I14" s="12"/>
      <c r="J14" s="13"/>
    </row>
    <row r="15" spans="1:10" ht="25.2" customHeight="1" x14ac:dyDescent="0.2">
      <c r="A15" s="34" t="s">
        <v>35</v>
      </c>
      <c r="B15" s="32" t="s">
        <v>40</v>
      </c>
      <c r="C15" s="38" t="s">
        <v>34</v>
      </c>
      <c r="D15" s="39"/>
      <c r="E15" s="39"/>
      <c r="F15" s="39"/>
      <c r="G15" s="40"/>
      <c r="H15" s="33">
        <v>165000</v>
      </c>
      <c r="I15" s="24">
        <v>150000</v>
      </c>
      <c r="J15" s="15">
        <f>IF((I15*2/3)&gt;100000,100000,ROUNDDOWN(I15*2/3,0))</f>
        <v>100000</v>
      </c>
    </row>
    <row r="16" spans="1:10" ht="25.2" customHeight="1" x14ac:dyDescent="0.2">
      <c r="A16" s="34" t="s">
        <v>35</v>
      </c>
      <c r="B16" s="32" t="s">
        <v>41</v>
      </c>
      <c r="C16" s="38" t="s">
        <v>34</v>
      </c>
      <c r="D16" s="39"/>
      <c r="E16" s="39"/>
      <c r="F16" s="39"/>
      <c r="G16" s="40"/>
      <c r="H16" s="33">
        <v>165000</v>
      </c>
      <c r="I16" s="24">
        <v>150000</v>
      </c>
      <c r="J16" s="15">
        <f>IF((I16*2/3)&gt;100000,100000,ROUNDDOWN(I16*2/3,0))</f>
        <v>100000</v>
      </c>
    </row>
    <row r="17" spans="1:10" ht="25.2" customHeight="1" x14ac:dyDescent="0.2">
      <c r="A17" s="34" t="s">
        <v>35</v>
      </c>
      <c r="B17" s="32" t="s">
        <v>42</v>
      </c>
      <c r="C17" s="38" t="s">
        <v>34</v>
      </c>
      <c r="D17" s="39"/>
      <c r="E17" s="39"/>
      <c r="F17" s="39"/>
      <c r="G17" s="40"/>
      <c r="H17" s="33">
        <v>165000</v>
      </c>
      <c r="I17" s="24">
        <v>150000</v>
      </c>
      <c r="J17" s="15">
        <f t="shared" ref="J17" si="0">IF((I17*2/3)&gt;100000,100000,ROUNDDOWN(I17*2/3,0))</f>
        <v>100000</v>
      </c>
    </row>
    <row r="18" spans="1:10" ht="25.2" customHeight="1" x14ac:dyDescent="0.2">
      <c r="A18" s="16" t="s">
        <v>25</v>
      </c>
      <c r="B18" s="17"/>
      <c r="C18" s="17"/>
      <c r="D18" s="17"/>
      <c r="E18" s="17"/>
      <c r="F18" s="17"/>
      <c r="G18" s="17"/>
      <c r="H18" s="18"/>
      <c r="I18" s="19"/>
      <c r="J18" s="20">
        <f>IF(SUM(J15:J17)&gt;300000,300000,SUM(J15:J17))</f>
        <v>300000</v>
      </c>
    </row>
    <row r="19" spans="1:10" ht="27.6" customHeight="1" x14ac:dyDescent="0.2">
      <c r="A19" s="11" t="s">
        <v>33</v>
      </c>
      <c r="B19" s="12"/>
      <c r="C19" s="12"/>
      <c r="D19" s="12"/>
      <c r="E19" s="12"/>
      <c r="F19" s="12"/>
      <c r="G19" s="12"/>
      <c r="H19" s="12"/>
      <c r="I19" s="12"/>
      <c r="J19" s="13"/>
    </row>
    <row r="20" spans="1:10" ht="25.2" customHeight="1" x14ac:dyDescent="0.2">
      <c r="A20" s="34" t="s">
        <v>36</v>
      </c>
      <c r="B20" s="32"/>
      <c r="C20" s="38" t="s">
        <v>34</v>
      </c>
      <c r="D20" s="39"/>
      <c r="E20" s="39"/>
      <c r="F20" s="39"/>
      <c r="G20" s="40"/>
      <c r="H20" s="33"/>
      <c r="I20" s="24"/>
      <c r="J20" s="15">
        <f>IF((I20*2/3)&gt;15600,15600,ROUNDDOWN(I20*2/3,0))</f>
        <v>0</v>
      </c>
    </row>
    <row r="21" spans="1:10" ht="25.2" customHeight="1" x14ac:dyDescent="0.2">
      <c r="A21" s="34" t="s">
        <v>36</v>
      </c>
      <c r="B21" s="32"/>
      <c r="C21" s="38" t="s">
        <v>34</v>
      </c>
      <c r="D21" s="39"/>
      <c r="E21" s="39"/>
      <c r="F21" s="39"/>
      <c r="G21" s="40"/>
      <c r="H21" s="33"/>
      <c r="I21" s="24"/>
      <c r="J21" s="15">
        <f t="shared" ref="J21:J22" si="1">IF((I21*2/3)&gt;15600,15600,ROUNDDOWN(I21*2/3,0))</f>
        <v>0</v>
      </c>
    </row>
    <row r="22" spans="1:10" ht="25.2" customHeight="1" x14ac:dyDescent="0.2">
      <c r="A22" s="34" t="s">
        <v>36</v>
      </c>
      <c r="B22" s="32"/>
      <c r="C22" s="38" t="s">
        <v>34</v>
      </c>
      <c r="D22" s="39"/>
      <c r="E22" s="39"/>
      <c r="F22" s="39"/>
      <c r="G22" s="40"/>
      <c r="H22" s="33"/>
      <c r="I22" s="24"/>
      <c r="J22" s="15">
        <f t="shared" si="1"/>
        <v>0</v>
      </c>
    </row>
    <row r="23" spans="1:10" ht="25.2" customHeight="1" x14ac:dyDescent="0.2">
      <c r="A23" s="16" t="s">
        <v>26</v>
      </c>
      <c r="B23" s="17"/>
      <c r="C23" s="17"/>
      <c r="D23" s="17"/>
      <c r="E23" s="17"/>
      <c r="F23" s="17"/>
      <c r="G23" s="17"/>
      <c r="H23" s="18"/>
      <c r="I23" s="19"/>
      <c r="J23" s="20">
        <f>IF(SUM(J20:J22)&gt;46800,46800,SUM(J20:J22))</f>
        <v>0</v>
      </c>
    </row>
    <row r="24" spans="1:10" ht="27.6" customHeight="1" x14ac:dyDescent="0.2">
      <c r="A24" s="21" t="s">
        <v>30</v>
      </c>
      <c r="B24" s="22"/>
      <c r="C24" s="22"/>
      <c r="D24" s="22"/>
      <c r="E24" s="22"/>
      <c r="F24" s="22"/>
      <c r="G24" s="22"/>
      <c r="H24" s="22"/>
      <c r="I24" s="22"/>
      <c r="J24" s="23"/>
    </row>
    <row r="25" spans="1:10" ht="25.2" customHeight="1" x14ac:dyDescent="0.2">
      <c r="A25" s="1" t="s">
        <v>37</v>
      </c>
      <c r="B25" s="14" t="s">
        <v>46</v>
      </c>
      <c r="C25" s="62" t="s">
        <v>48</v>
      </c>
      <c r="D25" s="63"/>
      <c r="E25" s="63"/>
      <c r="F25" s="63"/>
      <c r="G25" s="64"/>
      <c r="H25" s="24">
        <v>440000</v>
      </c>
      <c r="I25" s="24">
        <v>400000</v>
      </c>
      <c r="J25" s="15">
        <f>I25*2/3</f>
        <v>266666.66666666669</v>
      </c>
    </row>
    <row r="26" spans="1:10" ht="25.2" customHeight="1" x14ac:dyDescent="0.2">
      <c r="A26" s="1" t="s">
        <v>38</v>
      </c>
      <c r="B26" s="14" t="s">
        <v>47</v>
      </c>
      <c r="C26" s="62" t="s">
        <v>49</v>
      </c>
      <c r="D26" s="63"/>
      <c r="E26" s="63"/>
      <c r="F26" s="63"/>
      <c r="G26" s="64"/>
      <c r="H26" s="24">
        <v>330000</v>
      </c>
      <c r="I26" s="24">
        <v>300000</v>
      </c>
      <c r="J26" s="15">
        <f>I26*2/3</f>
        <v>200000</v>
      </c>
    </row>
    <row r="27" spans="1:10" ht="25.2" customHeight="1" x14ac:dyDescent="0.2">
      <c r="A27" s="1"/>
      <c r="B27" s="14"/>
      <c r="C27" s="62" t="s">
        <v>17</v>
      </c>
      <c r="D27" s="63"/>
      <c r="E27" s="63"/>
      <c r="F27" s="63"/>
      <c r="G27" s="64"/>
      <c r="H27" s="24"/>
      <c r="I27" s="24"/>
      <c r="J27" s="15">
        <f>I27*2/3</f>
        <v>0</v>
      </c>
    </row>
    <row r="28" spans="1:10" ht="25.2" customHeight="1" x14ac:dyDescent="0.2">
      <c r="A28" s="1"/>
      <c r="B28" s="14"/>
      <c r="C28" s="62" t="s">
        <v>17</v>
      </c>
      <c r="D28" s="63"/>
      <c r="E28" s="63"/>
      <c r="F28" s="63"/>
      <c r="G28" s="64"/>
      <c r="H28" s="24"/>
      <c r="I28" s="24"/>
      <c r="J28" s="15">
        <f>I28*2/3</f>
        <v>0</v>
      </c>
    </row>
    <row r="29" spans="1:10" ht="25.2" customHeight="1" x14ac:dyDescent="0.2">
      <c r="A29" s="1"/>
      <c r="B29" s="14"/>
      <c r="C29" s="62" t="s">
        <v>17</v>
      </c>
      <c r="D29" s="63"/>
      <c r="E29" s="63"/>
      <c r="F29" s="63"/>
      <c r="G29" s="64"/>
      <c r="H29" s="24"/>
      <c r="I29" s="24"/>
      <c r="J29" s="15">
        <f>I29*2/3</f>
        <v>0</v>
      </c>
    </row>
    <row r="30" spans="1:10" ht="25.2" customHeight="1" x14ac:dyDescent="0.2">
      <c r="A30" s="16" t="s">
        <v>24</v>
      </c>
      <c r="B30" s="17"/>
      <c r="C30" s="17"/>
      <c r="D30" s="17"/>
      <c r="E30" s="17"/>
      <c r="F30" s="17"/>
      <c r="G30" s="17"/>
      <c r="H30" s="17"/>
      <c r="I30" s="25"/>
      <c r="J30" s="20">
        <f>IF(SUM(J25:J29)&gt;600000,600000,SUM(J25:J29))</f>
        <v>466666.66666666669</v>
      </c>
    </row>
    <row r="31" spans="1:10" ht="27.6" customHeight="1" x14ac:dyDescent="0.2">
      <c r="A31" s="21" t="s">
        <v>31</v>
      </c>
      <c r="B31" s="22"/>
      <c r="C31" s="22"/>
      <c r="D31" s="22"/>
      <c r="E31" s="22"/>
      <c r="F31" s="22"/>
      <c r="G31" s="22"/>
      <c r="H31" s="22"/>
      <c r="I31" s="22"/>
      <c r="J31" s="23"/>
    </row>
    <row r="32" spans="1:10" ht="25.2" customHeight="1" x14ac:dyDescent="0.2">
      <c r="A32" s="1" t="s">
        <v>27</v>
      </c>
      <c r="B32" s="14" t="s">
        <v>51</v>
      </c>
      <c r="C32" s="62" t="s">
        <v>43</v>
      </c>
      <c r="D32" s="63"/>
      <c r="E32" s="63"/>
      <c r="F32" s="63"/>
      <c r="G32" s="64"/>
      <c r="H32" s="24">
        <v>165000</v>
      </c>
      <c r="I32" s="24">
        <v>150000</v>
      </c>
      <c r="J32" s="15">
        <f>ROUNDDOWN(I32*2/3,-3)</f>
        <v>100000</v>
      </c>
    </row>
    <row r="33" spans="1:10" ht="25.2" customHeight="1" x14ac:dyDescent="0.2">
      <c r="A33" s="1" t="s">
        <v>39</v>
      </c>
      <c r="B33" s="14" t="s">
        <v>45</v>
      </c>
      <c r="C33" s="62" t="s">
        <v>44</v>
      </c>
      <c r="D33" s="63"/>
      <c r="E33" s="63"/>
      <c r="F33" s="63"/>
      <c r="G33" s="64"/>
      <c r="H33" s="24">
        <v>495000</v>
      </c>
      <c r="I33" s="24">
        <v>450000</v>
      </c>
      <c r="J33" s="15">
        <f>ROUNDDOWN(I33*2/3,-3)</f>
        <v>300000</v>
      </c>
    </row>
    <row r="34" spans="1:10" ht="25.2" customHeight="1" x14ac:dyDescent="0.2">
      <c r="A34" s="1"/>
      <c r="B34" s="14"/>
      <c r="C34" s="62" t="s">
        <v>17</v>
      </c>
      <c r="D34" s="63"/>
      <c r="E34" s="63"/>
      <c r="F34" s="63"/>
      <c r="G34" s="64"/>
      <c r="H34" s="24"/>
      <c r="I34" s="24"/>
      <c r="J34" s="15">
        <f>ROUNDDOWN(I34*2/3,-3)</f>
        <v>0</v>
      </c>
    </row>
    <row r="35" spans="1:10" ht="25.2" customHeight="1" x14ac:dyDescent="0.2">
      <c r="A35" s="16" t="s">
        <v>23</v>
      </c>
      <c r="B35" s="17"/>
      <c r="C35" s="17"/>
      <c r="D35" s="17"/>
      <c r="E35" s="17"/>
      <c r="F35" s="17"/>
      <c r="G35" s="17"/>
      <c r="H35" s="17"/>
      <c r="I35" s="25"/>
      <c r="J35" s="20">
        <f>IF(SUM(J32:J34)&gt;400000,400000,SUM(J32:J34))</f>
        <v>400000</v>
      </c>
    </row>
    <row r="36" spans="1:10" ht="27.6" customHeight="1" x14ac:dyDescent="0.2">
      <c r="A36" s="11" t="s">
        <v>32</v>
      </c>
      <c r="B36" s="22"/>
      <c r="C36" s="22"/>
      <c r="D36" s="22"/>
      <c r="E36" s="22"/>
      <c r="F36" s="22"/>
      <c r="G36" s="22"/>
      <c r="H36" s="22"/>
      <c r="I36" s="22"/>
      <c r="J36" s="23"/>
    </row>
    <row r="37" spans="1:10" ht="25.2" customHeight="1" x14ac:dyDescent="0.2">
      <c r="A37" s="1" t="s">
        <v>50</v>
      </c>
      <c r="B37" s="14" t="s">
        <v>52</v>
      </c>
      <c r="C37" s="62" t="s">
        <v>48</v>
      </c>
      <c r="D37" s="63"/>
      <c r="E37" s="63"/>
      <c r="F37" s="63"/>
      <c r="G37" s="64"/>
      <c r="H37" s="24">
        <v>440000</v>
      </c>
      <c r="I37" s="24">
        <v>400000</v>
      </c>
      <c r="J37" s="15">
        <f>ROUNDDOWN(I37*2/3,-3)</f>
        <v>266000</v>
      </c>
    </row>
    <row r="38" spans="1:10" ht="25.2" customHeight="1" x14ac:dyDescent="0.2">
      <c r="A38" s="1"/>
      <c r="B38" s="14"/>
      <c r="C38" s="62" t="s">
        <v>17</v>
      </c>
      <c r="D38" s="63"/>
      <c r="E38" s="63"/>
      <c r="F38" s="63"/>
      <c r="G38" s="64"/>
      <c r="H38" s="24"/>
      <c r="I38" s="24"/>
      <c r="J38" s="15">
        <f>ROUNDDOWN(I38*2/3,-3)</f>
        <v>0</v>
      </c>
    </row>
    <row r="39" spans="1:10" ht="25.2" customHeight="1" x14ac:dyDescent="0.2">
      <c r="A39" s="1"/>
      <c r="B39" s="14"/>
      <c r="C39" s="62" t="s">
        <v>17</v>
      </c>
      <c r="D39" s="63"/>
      <c r="E39" s="63"/>
      <c r="F39" s="63"/>
      <c r="G39" s="64"/>
      <c r="H39" s="24"/>
      <c r="I39" s="24"/>
      <c r="J39" s="15">
        <f>ROUNDDOWN(I39*2/3,-3)</f>
        <v>0</v>
      </c>
    </row>
    <row r="40" spans="1:10" ht="25.2" customHeight="1" thickBot="1" x14ac:dyDescent="0.25">
      <c r="A40" s="16" t="s">
        <v>22</v>
      </c>
      <c r="B40" s="17"/>
      <c r="C40" s="17"/>
      <c r="D40" s="17"/>
      <c r="E40" s="17"/>
      <c r="F40" s="17"/>
      <c r="G40" s="17"/>
      <c r="H40" s="17"/>
      <c r="I40" s="25"/>
      <c r="J40" s="20">
        <f>IF(SUM(J37:J39)&gt;300000,300000,SUM(J37:J39))</f>
        <v>266000</v>
      </c>
    </row>
    <row r="41" spans="1:10" ht="28.8" customHeight="1" thickBot="1" x14ac:dyDescent="0.25">
      <c r="A41" s="65" t="s">
        <v>18</v>
      </c>
      <c r="B41" s="66"/>
      <c r="C41" s="66"/>
      <c r="D41" s="66"/>
      <c r="E41" s="66"/>
      <c r="F41" s="66"/>
      <c r="G41" s="67"/>
      <c r="H41" s="26">
        <f>SUM(H14:H40)</f>
        <v>2365000</v>
      </c>
      <c r="I41" s="68">
        <f>SUM(I14:I40)</f>
        <v>2150000</v>
      </c>
      <c r="J41" s="28">
        <f>J18+J23+J30+J35+J40</f>
        <v>1432666.6666666667</v>
      </c>
    </row>
    <row r="42" spans="1:10" ht="13.8" x14ac:dyDescent="0.2">
      <c r="A42" s="29"/>
    </row>
    <row r="43" spans="1:10" x14ac:dyDescent="0.2">
      <c r="A43" s="30" t="s">
        <v>19</v>
      </c>
    </row>
    <row r="44" spans="1:10" x14ac:dyDescent="0.2">
      <c r="A44" s="30" t="s">
        <v>20</v>
      </c>
    </row>
    <row r="45" spans="1:10" x14ac:dyDescent="0.2">
      <c r="A45" s="30" t="s">
        <v>21</v>
      </c>
    </row>
    <row r="46" spans="1:10" x14ac:dyDescent="0.2">
      <c r="A46" s="30" t="s">
        <v>28</v>
      </c>
    </row>
  </sheetData>
  <protectedRanges>
    <protectedRange sqref="A32:I34 A15:E17 H15:I17 H20:I22 A25:I29 A20:E22 A37:I39" name="申請者入力箇所"/>
  </protectedRanges>
  <mergeCells count="31">
    <mergeCell ref="C15:G15"/>
    <mergeCell ref="A2:J2"/>
    <mergeCell ref="A5:B5"/>
    <mergeCell ref="C5:G5"/>
    <mergeCell ref="A6:B6"/>
    <mergeCell ref="C6:G6"/>
    <mergeCell ref="A7:B7"/>
    <mergeCell ref="C7:G8"/>
    <mergeCell ref="A8:B8"/>
    <mergeCell ref="A9:B9"/>
    <mergeCell ref="C9:G9"/>
    <mergeCell ref="A12:A13"/>
    <mergeCell ref="B12:B13"/>
    <mergeCell ref="C12:G13"/>
    <mergeCell ref="C33:G33"/>
    <mergeCell ref="C16:G16"/>
    <mergeCell ref="C17:G17"/>
    <mergeCell ref="C20:G20"/>
    <mergeCell ref="C21:G21"/>
    <mergeCell ref="C22:G22"/>
    <mergeCell ref="C25:G25"/>
    <mergeCell ref="C26:G26"/>
    <mergeCell ref="C27:G27"/>
    <mergeCell ref="C28:G28"/>
    <mergeCell ref="C29:G29"/>
    <mergeCell ref="C32:G32"/>
    <mergeCell ref="C34:G34"/>
    <mergeCell ref="C37:G37"/>
    <mergeCell ref="C38:G38"/>
    <mergeCell ref="C39:G39"/>
    <mergeCell ref="A41:G41"/>
  </mergeCells>
  <phoneticPr fontId="2"/>
  <pageMargins left="0.4" right="0.37" top="0.35433070866141736" bottom="0.35433070866141736" header="0.31496062992125984" footer="0.31496062992125984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4号様式</vt:lpstr>
      <vt:lpstr>記入例</vt:lpstr>
      <vt:lpstr>'4号様式'!Print_Area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a0002887</dc:creator>
  <cp:lastModifiedBy>a0003592</cp:lastModifiedBy>
  <cp:lastPrinted>2025-03-27T01:28:22Z</cp:lastPrinted>
  <dcterms:created xsi:type="dcterms:W3CDTF">2024-11-28T03:50:17Z</dcterms:created>
  <dcterms:modified xsi:type="dcterms:W3CDTF">2025-03-27T01:28:36Z</dcterms:modified>
</cp:coreProperties>
</file>